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enden.local\dfs\user01\USR\GKRIJGSH\aansluiting mbo hbo bedrijfseconomi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D115" i="1"/>
  <c r="D114" i="1"/>
  <c r="D112" i="1"/>
  <c r="D108" i="1"/>
  <c r="D104" i="1"/>
  <c r="D99" i="1"/>
  <c r="D98" i="1"/>
  <c r="F89" i="1"/>
  <c r="F87" i="1"/>
  <c r="F86" i="1"/>
  <c r="F85" i="1"/>
  <c r="F84" i="1"/>
  <c r="F83" i="1"/>
  <c r="F82" i="1"/>
  <c r="F80" i="1"/>
  <c r="F79" i="1"/>
  <c r="F78" i="1"/>
  <c r="F76" i="1"/>
  <c r="F75" i="1"/>
  <c r="F74" i="1"/>
  <c r="F72" i="1"/>
  <c r="F71" i="1"/>
  <c r="F70" i="1"/>
  <c r="F69" i="1"/>
  <c r="F68" i="1"/>
  <c r="F67" i="1"/>
  <c r="F66" i="1"/>
  <c r="E62" i="1"/>
  <c r="E61" i="1"/>
  <c r="E60" i="1"/>
  <c r="F52" i="1"/>
  <c r="F49" i="1"/>
  <c r="G45" i="1"/>
  <c r="G44" i="1"/>
  <c r="G46" i="1"/>
  <c r="D40" i="1"/>
  <c r="D36" i="1"/>
  <c r="E34" i="1"/>
  <c r="D32" i="1"/>
  <c r="D28" i="1"/>
  <c r="D27" i="1"/>
</calcChain>
</file>

<file path=xl/sharedStrings.xml><?xml version="1.0" encoding="utf-8"?>
<sst xmlns="http://schemas.openxmlformats.org/spreadsheetml/2006/main" count="145" uniqueCount="85">
  <si>
    <t>Meerkeuzevragen hoofdstuk 1</t>
  </si>
  <si>
    <t>b</t>
  </si>
  <si>
    <t>c</t>
  </si>
  <si>
    <t>a</t>
  </si>
  <si>
    <t>d</t>
  </si>
  <si>
    <t>Meerkeuzevragen hoofdstuk 2</t>
  </si>
  <si>
    <t>2.10</t>
  </si>
  <si>
    <t>verkopen op rekening:</t>
  </si>
  <si>
    <t>in derde kwartaal</t>
  </si>
  <si>
    <t>in september</t>
  </si>
  <si>
    <t>verkopen op rekening september worden in oktober ontvangen.</t>
  </si>
  <si>
    <t>inkopen op rekening</t>
  </si>
  <si>
    <t>per jaar</t>
  </si>
  <si>
    <t>per maand</t>
  </si>
  <si>
    <t>inkopen op rekening leidt tot crediteuren</t>
  </si>
  <si>
    <t>gemiddeld staan 2 maanden open:</t>
  </si>
  <si>
    <t>verkopen op rekening</t>
  </si>
  <si>
    <t>verkopen op rekening leidt tot debiteuren</t>
  </si>
  <si>
    <t>gemiddeld staat 1 maand open</t>
  </si>
  <si>
    <t>verkopen in feb:</t>
  </si>
  <si>
    <t>omzet</t>
  </si>
  <si>
    <t>inkoopwaarde:</t>
  </si>
  <si>
    <t>60% van de omzet</t>
  </si>
  <si>
    <t>bij kosten maakt het niet uit wanneer het betaald wordt!</t>
  </si>
  <si>
    <t>het gaat bij kosten van de omzet om de inkoopwaarde van de omzet van februari</t>
  </si>
  <si>
    <t>in juni wordt ontvangen:</t>
  </si>
  <si>
    <t>contante verkopen</t>
  </si>
  <si>
    <t>2.20</t>
  </si>
  <si>
    <t>verkopen op rekening van de maand april</t>
  </si>
  <si>
    <t>in maart worden de inkopen van december betaald (drie maanden leverancierskrediet)</t>
  </si>
  <si>
    <t>in december worden de inkopen gedaan voor de maand februari (twee maanden van te voren)</t>
  </si>
  <si>
    <t>bruto winst is 20% van de inkoopwaarde</t>
  </si>
  <si>
    <t>omzet is dus 120% van de inkoopwaarde</t>
  </si>
  <si>
    <t>inkoopwaarde februari bedraagt:</t>
  </si>
  <si>
    <t>in februari bedraagt de omzet:</t>
  </si>
  <si>
    <t>Hoofdstuk 3</t>
  </si>
  <si>
    <t>vaste kosten</t>
  </si>
  <si>
    <t>prijs - variabele kosten</t>
  </si>
  <si>
    <t>variabele kosten per product</t>
  </si>
  <si>
    <t>BE punt is</t>
  </si>
  <si>
    <t>3.10</t>
  </si>
  <si>
    <t>Eerst uitrekenen wat de vaste en variabele kosten zijn</t>
  </si>
  <si>
    <t>toename van 200.000 naar 270.000 =</t>
  </si>
  <si>
    <t>producten extra kosten</t>
  </si>
  <si>
    <t>toename kosten € 102000 naar € 123000 =</t>
  </si>
  <si>
    <t>euro extra</t>
  </si>
  <si>
    <t>totale variabele kosten bij 200.000 =</t>
  </si>
  <si>
    <t>toename van 30000 naar 40000</t>
  </si>
  <si>
    <t>euro extra kosten</t>
  </si>
  <si>
    <t>variabele kosten per product (40000/10000)</t>
  </si>
  <si>
    <t>toename van 3000 naar 7000</t>
  </si>
  <si>
    <t xml:space="preserve">euro  </t>
  </si>
  <si>
    <t xml:space="preserve">kostprijs: </t>
  </si>
  <si>
    <t>vaste kosten per product:</t>
  </si>
  <si>
    <t>toename van 100000 naar 150000</t>
  </si>
  <si>
    <t>extra kosten</t>
  </si>
  <si>
    <t>vaste kosten:</t>
  </si>
  <si>
    <t>Variabele kosten zijn proportioneel!</t>
  </si>
  <si>
    <t>kostprijs: vaste kosten per product</t>
  </si>
  <si>
    <t>variabele kosten</t>
  </si>
  <si>
    <t>winstopslag 20% van de verkoopprijs</t>
  </si>
  <si>
    <t>kostprijs   (80% van de verkoopprijs)</t>
  </si>
  <si>
    <t>verkoopprijs 100% van de verkoopprijs</t>
  </si>
  <si>
    <t>Hoodstuk 4</t>
  </si>
  <si>
    <t>RTV = EBIT/gemiddeld geïnvesteerd vermogen    x 100%</t>
  </si>
  <si>
    <t>EBIT</t>
  </si>
  <si>
    <t>gemiddeld geinv. Verm.</t>
  </si>
  <si>
    <t xml:space="preserve">RTV  </t>
  </si>
  <si>
    <t>debt ratio = totaal vreemd vermogen/totaal vermogen</t>
  </si>
  <si>
    <t>totaal vreemd vermogen</t>
  </si>
  <si>
    <t>totaal vermogen</t>
  </si>
  <si>
    <t xml:space="preserve">debt ratio   </t>
  </si>
  <si>
    <t>eigen vermogen</t>
  </si>
  <si>
    <t xml:space="preserve">solvabiliteitspercentage  </t>
  </si>
  <si>
    <t>solvabiliteitspercentage = eigen vermogen/totaal vermogen   x 100%</t>
  </si>
  <si>
    <t>4.10</t>
  </si>
  <si>
    <t>current ratio:</t>
  </si>
  <si>
    <t>vlottende activa/kort vreemd vermogen</t>
  </si>
  <si>
    <t>vlottende activa</t>
  </si>
  <si>
    <t>kort VV</t>
  </si>
  <si>
    <t>CR</t>
  </si>
  <si>
    <t>quick ratio:</t>
  </si>
  <si>
    <t>vlottende activa (m.u.v. voorraden)/kort vreemd vermogen</t>
  </si>
  <si>
    <t>vlottende activa - voorr</t>
  </si>
  <si>
    <t>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</si>
</sst>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;_-@_-"/>
    <numFmt numFmtId="166" formatCode="[$€-813]\ #,##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 applyAlignment="1">
      <alignment horizontal="right"/>
    </xf>
    <xf numFmtId="9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" fillId="0" borderId="0" xfId="0" applyFont="1"/>
    <xf numFmtId="1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topLeftCell="A80" workbookViewId="0">
      <selection activeCell="B118" sqref="B118"/>
    </sheetView>
  </sheetViews>
  <sheetFormatPr defaultRowHeight="15" x14ac:dyDescent="0.25"/>
  <cols>
    <col min="3" max="3" width="22.140625" customWidth="1"/>
    <col min="6" max="6" width="10.5703125" bestFit="1" customWidth="1"/>
  </cols>
  <sheetData>
    <row r="1" spans="1:2" x14ac:dyDescent="0.25">
      <c r="A1" t="s">
        <v>0</v>
      </c>
    </row>
    <row r="3" spans="1:2" x14ac:dyDescent="0.25">
      <c r="A3">
        <v>1.1000000000000001</v>
      </c>
      <c r="B3" t="s">
        <v>1</v>
      </c>
    </row>
    <row r="4" spans="1:2" x14ac:dyDescent="0.25">
      <c r="A4">
        <v>1.2</v>
      </c>
      <c r="B4" t="s">
        <v>2</v>
      </c>
    </row>
    <row r="5" spans="1:2" x14ac:dyDescent="0.25">
      <c r="A5">
        <v>1.3</v>
      </c>
      <c r="B5" t="s">
        <v>3</v>
      </c>
    </row>
    <row r="6" spans="1:2" x14ac:dyDescent="0.25">
      <c r="A6">
        <v>1.4</v>
      </c>
      <c r="B6" t="s">
        <v>1</v>
      </c>
    </row>
    <row r="7" spans="1:2" x14ac:dyDescent="0.25">
      <c r="A7">
        <v>1.5</v>
      </c>
      <c r="B7" t="s">
        <v>4</v>
      </c>
    </row>
    <row r="8" spans="1:2" x14ac:dyDescent="0.25">
      <c r="A8">
        <v>1.6</v>
      </c>
      <c r="B8" t="s">
        <v>2</v>
      </c>
    </row>
    <row r="9" spans="1:2" x14ac:dyDescent="0.25">
      <c r="A9">
        <v>1.7</v>
      </c>
      <c r="B9" t="s">
        <v>3</v>
      </c>
    </row>
    <row r="10" spans="1:2" x14ac:dyDescent="0.25">
      <c r="A10">
        <v>1.9</v>
      </c>
      <c r="B10" t="s">
        <v>2</v>
      </c>
    </row>
    <row r="12" spans="1:2" x14ac:dyDescent="0.25">
      <c r="A12" t="s">
        <v>5</v>
      </c>
    </row>
    <row r="14" spans="1:2" x14ac:dyDescent="0.25">
      <c r="A14">
        <v>2.1</v>
      </c>
      <c r="B14" t="s">
        <v>2</v>
      </c>
    </row>
    <row r="15" spans="1:2" x14ac:dyDescent="0.25">
      <c r="A15">
        <v>2.2000000000000002</v>
      </c>
      <c r="B15" t="s">
        <v>1</v>
      </c>
    </row>
    <row r="16" spans="1:2" x14ac:dyDescent="0.25">
      <c r="A16">
        <v>2.2999999999999998</v>
      </c>
      <c r="B16" t="s">
        <v>3</v>
      </c>
    </row>
    <row r="17" spans="1:5" x14ac:dyDescent="0.25">
      <c r="A17">
        <v>2.4</v>
      </c>
      <c r="B17" t="s">
        <v>4</v>
      </c>
    </row>
    <row r="18" spans="1:5" x14ac:dyDescent="0.25">
      <c r="A18">
        <v>2.5</v>
      </c>
      <c r="B18" t="s">
        <v>1</v>
      </c>
    </row>
    <row r="19" spans="1:5" x14ac:dyDescent="0.25">
      <c r="A19">
        <v>2.6</v>
      </c>
      <c r="B19" t="s">
        <v>1</v>
      </c>
    </row>
    <row r="20" spans="1:5" x14ac:dyDescent="0.25">
      <c r="A20">
        <v>2.7</v>
      </c>
      <c r="B20" t="s">
        <v>3</v>
      </c>
    </row>
    <row r="21" spans="1:5" x14ac:dyDescent="0.25">
      <c r="A21">
        <v>2.8</v>
      </c>
      <c r="B21" t="s">
        <v>4</v>
      </c>
    </row>
    <row r="22" spans="1:5" x14ac:dyDescent="0.25">
      <c r="A22">
        <v>2.9</v>
      </c>
      <c r="B22" t="s">
        <v>2</v>
      </c>
    </row>
    <row r="23" spans="1:5" x14ac:dyDescent="0.25">
      <c r="A23" s="1" t="s">
        <v>6</v>
      </c>
      <c r="B23" t="s">
        <v>2</v>
      </c>
    </row>
    <row r="24" spans="1:5" x14ac:dyDescent="0.25">
      <c r="A24">
        <v>2.11</v>
      </c>
      <c r="B24" t="s">
        <v>2</v>
      </c>
    </row>
    <row r="25" spans="1:5" x14ac:dyDescent="0.25">
      <c r="A25">
        <v>2.12</v>
      </c>
      <c r="B25" t="s">
        <v>4</v>
      </c>
    </row>
    <row r="26" spans="1:5" x14ac:dyDescent="0.25">
      <c r="A26">
        <v>2.13</v>
      </c>
      <c r="B26" t="s">
        <v>3</v>
      </c>
    </row>
    <row r="27" spans="1:5" x14ac:dyDescent="0.25">
      <c r="A27">
        <v>2.14</v>
      </c>
      <c r="B27" t="s">
        <v>3</v>
      </c>
      <c r="C27" t="s">
        <v>7</v>
      </c>
      <c r="D27">
        <f>0.1*360000</f>
        <v>36000</v>
      </c>
      <c r="E27" t="s">
        <v>8</v>
      </c>
    </row>
    <row r="28" spans="1:5" x14ac:dyDescent="0.25">
      <c r="C28" t="s">
        <v>7</v>
      </c>
      <c r="D28">
        <f>D27/3</f>
        <v>12000</v>
      </c>
      <c r="E28" t="s">
        <v>9</v>
      </c>
    </row>
    <row r="29" spans="1:5" x14ac:dyDescent="0.25">
      <c r="C29" t="s">
        <v>10</v>
      </c>
    </row>
    <row r="30" spans="1:5" x14ac:dyDescent="0.25">
      <c r="A30">
        <v>2.15</v>
      </c>
      <c r="B30" t="s">
        <v>4</v>
      </c>
    </row>
    <row r="31" spans="1:5" x14ac:dyDescent="0.25">
      <c r="A31">
        <v>2.16</v>
      </c>
      <c r="B31" t="s">
        <v>4</v>
      </c>
      <c r="C31" t="s">
        <v>11</v>
      </c>
      <c r="D31">
        <v>145200</v>
      </c>
      <c r="E31" t="s">
        <v>12</v>
      </c>
    </row>
    <row r="32" spans="1:5" x14ac:dyDescent="0.25">
      <c r="C32" t="s">
        <v>11</v>
      </c>
      <c r="D32">
        <f>D31/12</f>
        <v>12100</v>
      </c>
      <c r="E32" t="s">
        <v>13</v>
      </c>
    </row>
    <row r="33" spans="1:7" x14ac:dyDescent="0.25">
      <c r="C33" t="s">
        <v>14</v>
      </c>
    </row>
    <row r="34" spans="1:7" x14ac:dyDescent="0.25">
      <c r="C34" t="s">
        <v>15</v>
      </c>
      <c r="E34">
        <f>D32*2</f>
        <v>24200</v>
      </c>
    </row>
    <row r="35" spans="1:7" x14ac:dyDescent="0.25">
      <c r="A35">
        <v>2.17</v>
      </c>
      <c r="B35" t="s">
        <v>3</v>
      </c>
      <c r="C35" t="s">
        <v>16</v>
      </c>
      <c r="D35">
        <v>435600</v>
      </c>
      <c r="E35" t="s">
        <v>12</v>
      </c>
    </row>
    <row r="36" spans="1:7" x14ac:dyDescent="0.25">
      <c r="C36" t="s">
        <v>16</v>
      </c>
      <c r="D36">
        <f>D35/12</f>
        <v>36300</v>
      </c>
      <c r="E36" t="s">
        <v>13</v>
      </c>
    </row>
    <row r="37" spans="1:7" x14ac:dyDescent="0.25">
      <c r="C37" t="s">
        <v>17</v>
      </c>
    </row>
    <row r="38" spans="1:7" x14ac:dyDescent="0.25">
      <c r="C38" t="s">
        <v>18</v>
      </c>
    </row>
    <row r="39" spans="1:7" x14ac:dyDescent="0.25">
      <c r="A39">
        <v>2.1800000000000002</v>
      </c>
      <c r="B39" t="s">
        <v>1</v>
      </c>
      <c r="C39" t="s">
        <v>19</v>
      </c>
      <c r="D39">
        <v>60000</v>
      </c>
      <c r="E39" t="s">
        <v>20</v>
      </c>
    </row>
    <row r="40" spans="1:7" x14ac:dyDescent="0.25">
      <c r="C40" t="s">
        <v>21</v>
      </c>
      <c r="D40">
        <f>D39*0.6</f>
        <v>36000</v>
      </c>
      <c r="E40" t="s">
        <v>22</v>
      </c>
    </row>
    <row r="41" spans="1:7" x14ac:dyDescent="0.25">
      <c r="C41" t="s">
        <v>23</v>
      </c>
    </row>
    <row r="42" spans="1:7" x14ac:dyDescent="0.25">
      <c r="C42" t="s">
        <v>24</v>
      </c>
    </row>
    <row r="43" spans="1:7" x14ac:dyDescent="0.25">
      <c r="A43">
        <v>2.19</v>
      </c>
      <c r="B43" t="s">
        <v>2</v>
      </c>
      <c r="C43" t="s">
        <v>25</v>
      </c>
    </row>
    <row r="44" spans="1:7" x14ac:dyDescent="0.25">
      <c r="C44" t="s">
        <v>26</v>
      </c>
      <c r="G44">
        <f>0.2*72000</f>
        <v>14400</v>
      </c>
    </row>
    <row r="45" spans="1:7" x14ac:dyDescent="0.25">
      <c r="C45" t="s">
        <v>28</v>
      </c>
      <c r="G45">
        <f>0.8*48000</f>
        <v>38400</v>
      </c>
    </row>
    <row r="46" spans="1:7" x14ac:dyDescent="0.25">
      <c r="G46">
        <f>G44+G45</f>
        <v>52800</v>
      </c>
    </row>
    <row r="47" spans="1:7" x14ac:dyDescent="0.25">
      <c r="A47" s="1" t="s">
        <v>27</v>
      </c>
      <c r="B47" t="s">
        <v>4</v>
      </c>
      <c r="C47" t="s">
        <v>29</v>
      </c>
    </row>
    <row r="48" spans="1:7" x14ac:dyDescent="0.25">
      <c r="C48" t="s">
        <v>30</v>
      </c>
    </row>
    <row r="49" spans="1:7" x14ac:dyDescent="0.25">
      <c r="C49" t="s">
        <v>34</v>
      </c>
      <c r="F49">
        <f>96000</f>
        <v>96000</v>
      </c>
      <c r="G49" s="2">
        <v>1.2</v>
      </c>
    </row>
    <row r="50" spans="1:7" x14ac:dyDescent="0.25">
      <c r="C50" t="s">
        <v>31</v>
      </c>
    </row>
    <row r="51" spans="1:7" x14ac:dyDescent="0.25">
      <c r="C51" t="s">
        <v>32</v>
      </c>
    </row>
    <row r="52" spans="1:7" x14ac:dyDescent="0.25">
      <c r="C52" t="s">
        <v>33</v>
      </c>
      <c r="F52">
        <f>F49*100/120</f>
        <v>80000</v>
      </c>
      <c r="G52" s="2">
        <v>1</v>
      </c>
    </row>
    <row r="54" spans="1:7" x14ac:dyDescent="0.25">
      <c r="A54" t="s">
        <v>35</v>
      </c>
    </row>
    <row r="55" spans="1:7" x14ac:dyDescent="0.25">
      <c r="A55">
        <v>3.1</v>
      </c>
      <c r="B55" t="s">
        <v>1</v>
      </c>
    </row>
    <row r="56" spans="1:7" x14ac:dyDescent="0.25">
      <c r="A56">
        <v>3.2</v>
      </c>
      <c r="B56" t="s">
        <v>2</v>
      </c>
    </row>
    <row r="57" spans="1:7" x14ac:dyDescent="0.25">
      <c r="A57">
        <v>3.3</v>
      </c>
      <c r="B57" t="s">
        <v>3</v>
      </c>
    </row>
    <row r="58" spans="1:7" x14ac:dyDescent="0.25">
      <c r="A58">
        <v>3.4</v>
      </c>
      <c r="B58" t="s">
        <v>3</v>
      </c>
    </row>
    <row r="59" spans="1:7" x14ac:dyDescent="0.25">
      <c r="A59">
        <v>3.6</v>
      </c>
      <c r="B59" t="s">
        <v>3</v>
      </c>
      <c r="C59" t="s">
        <v>36</v>
      </c>
      <c r="E59">
        <v>21000</v>
      </c>
    </row>
    <row r="60" spans="1:7" x14ac:dyDescent="0.25">
      <c r="C60" t="s">
        <v>38</v>
      </c>
      <c r="E60">
        <f>60000/10000</f>
        <v>6</v>
      </c>
    </row>
    <row r="61" spans="1:7" x14ac:dyDescent="0.25">
      <c r="C61" t="s">
        <v>37</v>
      </c>
      <c r="E61">
        <f>10-6</f>
        <v>4</v>
      </c>
    </row>
    <row r="62" spans="1:7" x14ac:dyDescent="0.25">
      <c r="C62" t="s">
        <v>39</v>
      </c>
      <c r="E62">
        <f>E59/E61</f>
        <v>5250</v>
      </c>
    </row>
    <row r="63" spans="1:7" x14ac:dyDescent="0.25">
      <c r="A63">
        <v>3.7</v>
      </c>
      <c r="B63" t="s">
        <v>3</v>
      </c>
    </row>
    <row r="64" spans="1:7" x14ac:dyDescent="0.25">
      <c r="A64" s="1" t="s">
        <v>40</v>
      </c>
      <c r="B64" t="s">
        <v>1</v>
      </c>
      <c r="C64" t="s">
        <v>41</v>
      </c>
    </row>
    <row r="65" spans="1:7" x14ac:dyDescent="0.25">
      <c r="C65" t="s">
        <v>42</v>
      </c>
      <c r="F65">
        <v>70000</v>
      </c>
      <c r="G65" t="s">
        <v>43</v>
      </c>
    </row>
    <row r="66" spans="1:7" x14ac:dyDescent="0.25">
      <c r="C66" t="s">
        <v>44</v>
      </c>
      <c r="F66">
        <f>123000-102000</f>
        <v>21000</v>
      </c>
      <c r="G66" t="s">
        <v>45</v>
      </c>
    </row>
    <row r="67" spans="1:7" x14ac:dyDescent="0.25">
      <c r="C67" t="s">
        <v>38</v>
      </c>
      <c r="F67" s="3">
        <f>F66/F65</f>
        <v>0.3</v>
      </c>
    </row>
    <row r="68" spans="1:7" x14ac:dyDescent="0.25">
      <c r="C68" t="s">
        <v>46</v>
      </c>
      <c r="F68" s="4">
        <f>102000-0.3*200000</f>
        <v>42000</v>
      </c>
    </row>
    <row r="69" spans="1:7" x14ac:dyDescent="0.25">
      <c r="C69" t="s">
        <v>37</v>
      </c>
      <c r="F69">
        <f>1-0.3</f>
        <v>0.7</v>
      </c>
    </row>
    <row r="70" spans="1:7" x14ac:dyDescent="0.25">
      <c r="C70" t="s">
        <v>39</v>
      </c>
      <c r="F70" s="5">
        <f>F68/F69</f>
        <v>60000.000000000007</v>
      </c>
    </row>
    <row r="71" spans="1:7" x14ac:dyDescent="0.25">
      <c r="A71">
        <v>3.11</v>
      </c>
      <c r="B71" t="s">
        <v>2</v>
      </c>
      <c r="C71" t="s">
        <v>47</v>
      </c>
      <c r="F71">
        <f>210000-170000</f>
        <v>40000</v>
      </c>
      <c r="G71" t="s">
        <v>48</v>
      </c>
    </row>
    <row r="72" spans="1:7" x14ac:dyDescent="0.25">
      <c r="C72" t="s">
        <v>49</v>
      </c>
      <c r="F72">
        <f>F71/10000</f>
        <v>4</v>
      </c>
    </row>
    <row r="73" spans="1:7" x14ac:dyDescent="0.25">
      <c r="A73">
        <v>3.12</v>
      </c>
      <c r="B73" t="s">
        <v>2</v>
      </c>
      <c r="C73" t="s">
        <v>41</v>
      </c>
    </row>
    <row r="74" spans="1:7" x14ac:dyDescent="0.25">
      <c r="C74" t="s">
        <v>50</v>
      </c>
      <c r="F74">
        <f>200000-120000</f>
        <v>80000</v>
      </c>
      <c r="G74" t="s">
        <v>48</v>
      </c>
    </row>
    <row r="75" spans="1:7" x14ac:dyDescent="0.25">
      <c r="C75" t="s">
        <v>38</v>
      </c>
      <c r="F75">
        <f>F74/4000</f>
        <v>20</v>
      </c>
      <c r="G75" t="s">
        <v>51</v>
      </c>
    </row>
    <row r="76" spans="1:7" x14ac:dyDescent="0.25">
      <c r="C76" t="s">
        <v>36</v>
      </c>
      <c r="F76">
        <f>(120000-3000*20)</f>
        <v>60000</v>
      </c>
    </row>
    <row r="77" spans="1:7" x14ac:dyDescent="0.25">
      <c r="C77" t="s">
        <v>52</v>
      </c>
    </row>
    <row r="78" spans="1:7" x14ac:dyDescent="0.25">
      <c r="C78" t="s">
        <v>53</v>
      </c>
      <c r="F78">
        <f>F76/5000</f>
        <v>12</v>
      </c>
    </row>
    <row r="79" spans="1:7" x14ac:dyDescent="0.25">
      <c r="C79" t="s">
        <v>38</v>
      </c>
      <c r="F79" s="6">
        <f>F75</f>
        <v>20</v>
      </c>
    </row>
    <row r="80" spans="1:7" x14ac:dyDescent="0.25">
      <c r="F80">
        <f>F78+F79</f>
        <v>32</v>
      </c>
    </row>
    <row r="81" spans="1:7" x14ac:dyDescent="0.25">
      <c r="A81">
        <v>3.13</v>
      </c>
      <c r="B81" t="s">
        <v>4</v>
      </c>
      <c r="C81" t="s">
        <v>57</v>
      </c>
    </row>
    <row r="82" spans="1:7" x14ac:dyDescent="0.25">
      <c r="C82" t="s">
        <v>54</v>
      </c>
      <c r="F82">
        <f>417500-292500</f>
        <v>125000</v>
      </c>
      <c r="G82" t="s">
        <v>55</v>
      </c>
    </row>
    <row r="83" spans="1:7" x14ac:dyDescent="0.25">
      <c r="C83" t="s">
        <v>38</v>
      </c>
      <c r="F83">
        <f>F82/50000</f>
        <v>2.5</v>
      </c>
    </row>
    <row r="84" spans="1:7" x14ac:dyDescent="0.25">
      <c r="C84" t="s">
        <v>56</v>
      </c>
      <c r="F84">
        <f>292500-2.5*100000</f>
        <v>42500</v>
      </c>
    </row>
    <row r="85" spans="1:7" x14ac:dyDescent="0.25">
      <c r="C85" t="s">
        <v>58</v>
      </c>
      <c r="F85">
        <f>F84/125000</f>
        <v>0.34</v>
      </c>
    </row>
    <row r="86" spans="1:7" x14ac:dyDescent="0.25">
      <c r="C86" t="s">
        <v>59</v>
      </c>
      <c r="F86">
        <f>F83</f>
        <v>2.5</v>
      </c>
    </row>
    <row r="87" spans="1:7" x14ac:dyDescent="0.25">
      <c r="C87" t="s">
        <v>61</v>
      </c>
      <c r="F87">
        <f>F85+F86</f>
        <v>2.84</v>
      </c>
    </row>
    <row r="88" spans="1:7" x14ac:dyDescent="0.25">
      <c r="C88" t="s">
        <v>60</v>
      </c>
    </row>
    <row r="89" spans="1:7" x14ac:dyDescent="0.25">
      <c r="C89" t="s">
        <v>62</v>
      </c>
      <c r="F89">
        <f>F87*100/80</f>
        <v>3.55</v>
      </c>
    </row>
    <row r="91" spans="1:7" x14ac:dyDescent="0.25">
      <c r="A91" t="s">
        <v>63</v>
      </c>
    </row>
    <row r="92" spans="1:7" x14ac:dyDescent="0.25">
      <c r="A92">
        <v>4.0999999999999996</v>
      </c>
      <c r="B92" t="s">
        <v>4</v>
      </c>
    </row>
    <row r="93" spans="1:7" x14ac:dyDescent="0.25">
      <c r="A93">
        <v>4.2</v>
      </c>
      <c r="B93" t="s">
        <v>2</v>
      </c>
    </row>
    <row r="94" spans="1:7" x14ac:dyDescent="0.25">
      <c r="A94">
        <v>4.3</v>
      </c>
      <c r="B94" t="s">
        <v>3</v>
      </c>
    </row>
    <row r="95" spans="1:7" x14ac:dyDescent="0.25">
      <c r="A95">
        <v>4.4000000000000004</v>
      </c>
      <c r="B95" t="s">
        <v>1</v>
      </c>
    </row>
    <row r="96" spans="1:7" x14ac:dyDescent="0.25">
      <c r="A96">
        <v>4.5</v>
      </c>
      <c r="B96" t="s">
        <v>1</v>
      </c>
      <c r="C96" t="s">
        <v>64</v>
      </c>
    </row>
    <row r="97" spans="1:4" x14ac:dyDescent="0.25">
      <c r="C97" t="s">
        <v>65</v>
      </c>
      <c r="D97">
        <v>83200</v>
      </c>
    </row>
    <row r="98" spans="1:4" x14ac:dyDescent="0.25">
      <c r="C98" t="s">
        <v>66</v>
      </c>
      <c r="D98">
        <f>(520000+800000)/2</f>
        <v>660000</v>
      </c>
    </row>
    <row r="99" spans="1:4" x14ac:dyDescent="0.25">
      <c r="C99" t="s">
        <v>67</v>
      </c>
      <c r="D99" s="7">
        <f>D97/D98</f>
        <v>0.12606060606060607</v>
      </c>
    </row>
    <row r="100" spans="1:4" x14ac:dyDescent="0.25">
      <c r="A100">
        <v>4.5999999999999996</v>
      </c>
      <c r="B100" t="s">
        <v>2</v>
      </c>
    </row>
    <row r="101" spans="1:4" x14ac:dyDescent="0.25">
      <c r="A101">
        <v>4.7</v>
      </c>
      <c r="B101" t="s">
        <v>1</v>
      </c>
      <c r="C101" t="s">
        <v>68</v>
      </c>
    </row>
    <row r="102" spans="1:4" x14ac:dyDescent="0.25">
      <c r="C102" t="s">
        <v>69</v>
      </c>
      <c r="D102">
        <v>120000</v>
      </c>
    </row>
    <row r="103" spans="1:4" x14ac:dyDescent="0.25">
      <c r="C103" t="s">
        <v>70</v>
      </c>
      <c r="D103">
        <v>520000</v>
      </c>
    </row>
    <row r="104" spans="1:4" x14ac:dyDescent="0.25">
      <c r="C104" t="s">
        <v>71</v>
      </c>
      <c r="D104" s="8">
        <f>D102/D103</f>
        <v>0.23076923076923078</v>
      </c>
    </row>
    <row r="105" spans="1:4" x14ac:dyDescent="0.25">
      <c r="A105">
        <v>4.8</v>
      </c>
      <c r="B105" t="s">
        <v>1</v>
      </c>
      <c r="C105" t="s">
        <v>74</v>
      </c>
    </row>
    <row r="106" spans="1:4" x14ac:dyDescent="0.25">
      <c r="C106" t="s">
        <v>72</v>
      </c>
      <c r="D106">
        <v>400000</v>
      </c>
    </row>
    <row r="107" spans="1:4" x14ac:dyDescent="0.25">
      <c r="C107" t="s">
        <v>70</v>
      </c>
      <c r="D107">
        <v>740000</v>
      </c>
    </row>
    <row r="108" spans="1:4" x14ac:dyDescent="0.25">
      <c r="C108" t="s">
        <v>73</v>
      </c>
      <c r="D108" s="7">
        <f>D106/D107</f>
        <v>0.54054054054054057</v>
      </c>
    </row>
    <row r="109" spans="1:4" x14ac:dyDescent="0.25">
      <c r="A109" s="1" t="s">
        <v>75</v>
      </c>
      <c r="B109" t="s">
        <v>2</v>
      </c>
      <c r="C109" t="s">
        <v>76</v>
      </c>
      <c r="D109" t="s">
        <v>77</v>
      </c>
    </row>
    <row r="110" spans="1:4" x14ac:dyDescent="0.25">
      <c r="C110" t="s">
        <v>78</v>
      </c>
      <c r="D110">
        <v>300000</v>
      </c>
    </row>
    <row r="111" spans="1:4" x14ac:dyDescent="0.25">
      <c r="C111" t="s">
        <v>79</v>
      </c>
      <c r="D111">
        <v>60000</v>
      </c>
    </row>
    <row r="112" spans="1:4" x14ac:dyDescent="0.25">
      <c r="C112" t="s">
        <v>80</v>
      </c>
      <c r="D112">
        <f>D110/D111</f>
        <v>5</v>
      </c>
    </row>
    <row r="113" spans="1:4" x14ac:dyDescent="0.25">
      <c r="C113" t="s">
        <v>81</v>
      </c>
      <c r="D113" t="s">
        <v>82</v>
      </c>
    </row>
    <row r="114" spans="1:4" x14ac:dyDescent="0.25">
      <c r="C114" t="s">
        <v>83</v>
      </c>
      <c r="D114">
        <f>300000-120000</f>
        <v>180000</v>
      </c>
    </row>
    <row r="115" spans="1:4" x14ac:dyDescent="0.25">
      <c r="C115" t="s">
        <v>79</v>
      </c>
      <c r="D115">
        <f>D111</f>
        <v>60000</v>
      </c>
    </row>
    <row r="116" spans="1:4" x14ac:dyDescent="0.25">
      <c r="C116" t="s">
        <v>84</v>
      </c>
      <c r="D116">
        <f>D114/D115</f>
        <v>3</v>
      </c>
    </row>
    <row r="117" spans="1:4" x14ac:dyDescent="0.25">
      <c r="A117">
        <v>4.1100000000000003</v>
      </c>
      <c r="B117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Stenden Hogeschool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Greetje Krijgsheld</dc:creator>
  <cp:lastModifiedBy>Greetje Krijgsheld</cp:lastModifiedBy>
  <dcterms:created xsi:type="dcterms:W3CDTF">2015-11-25T09:00:34Z</dcterms:created>
  <dcterms:modified xsi:type="dcterms:W3CDTF">2015-11-25T10:03:42Z</dcterms:modified>
</cp:coreProperties>
</file>